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alue of Information" sheetId="1" r:id="rId4"/>
    <sheet state="visible" name="Value of Discrimination" sheetId="2" r:id="rId5"/>
  </sheets>
  <definedNames/>
  <calcPr/>
</workbook>
</file>

<file path=xl/sharedStrings.xml><?xml version="1.0" encoding="utf-8"?>
<sst xmlns="http://schemas.openxmlformats.org/spreadsheetml/2006/main" count="99" uniqueCount="60">
  <si>
    <t>Use me to compute value of information</t>
  </si>
  <si>
    <r>
      <rPr>
        <b/>
        <sz val="14.0"/>
      </rPr>
      <t xml:space="preserve">How to use this sheet 
</t>
    </r>
    <r>
      <rPr>
        <b/>
        <sz val="12.0"/>
      </rPr>
      <t xml:space="preserve">
</t>
    </r>
    <r>
      <rPr>
        <b val="0"/>
        <sz val="12.0"/>
      </rPr>
      <t xml:space="preserve">To edit this sheet you will need to make a copy ("File" -&gt; "Make a copy"). Then, to use the calculator:
</t>
    </r>
    <r>
      <rPr>
        <b/>
        <sz val="12.0"/>
      </rPr>
      <t xml:space="preserve">In Column C, </t>
    </r>
    <r>
      <rPr>
        <b val="0"/>
        <sz val="12.0"/>
      </rPr>
      <t xml:space="preserve">enter the person's forecast that the ultimate question (U) resolves positively 
</t>
    </r>
    <r>
      <rPr>
        <b/>
        <sz val="12.0"/>
      </rPr>
      <t xml:space="preserve">In Column D, </t>
    </r>
    <r>
      <rPr>
        <b val="0"/>
        <sz val="12.0"/>
      </rPr>
      <t xml:space="preserve">enter the person's forecast that the crux question (C) resolves positively 
</t>
    </r>
    <r>
      <rPr>
        <b/>
        <sz val="12.0"/>
      </rPr>
      <t xml:space="preserve">In Column E, </t>
    </r>
    <r>
      <rPr>
        <b val="0"/>
        <sz val="12.0"/>
      </rPr>
      <t xml:space="preserve">enter the person's probability that U resolves positively conditional on C resolving positively 
</t>
    </r>
    <r>
      <rPr>
        <b/>
        <sz val="12.0"/>
      </rPr>
      <t xml:space="preserve">Detailed walkthrough: 
</t>
    </r>
    <r>
      <rPr>
        <b val="0"/>
        <sz val="12.0"/>
      </rPr>
      <t xml:space="preserve">Value of Information (VOI) is a measure of how much knowing the answer to a question would change an individual's belief, in expectation. This is useful for understanding why individuals believe what they believe and what would change their minds. Use this tab to compute how much knowing whether some event C will happen will change someone's forecast on the ultimate question, U. 
In row 3, we are computing how much knowing the answer to "AI writes AI" (a question about AI being autonomously improving and deploying AI software by 2030) will change Pascal's forecast of how likely it is that AI causes an existential catastrophe by 2100. 
In </t>
    </r>
    <r>
      <rPr>
        <b/>
        <sz val="12.0"/>
      </rPr>
      <t>3C,</t>
    </r>
    <r>
      <rPr>
        <b val="0"/>
        <sz val="12.0"/>
      </rPr>
      <t xml:space="preserve"> we see that Pascal's P(U) is 9.00%: they think there is a 9.00% chance that AI causes an existential catastrophe by 2100. 
In </t>
    </r>
    <r>
      <rPr>
        <b/>
        <sz val="12.0"/>
      </rPr>
      <t>3D</t>
    </r>
    <r>
      <rPr>
        <b val="0"/>
        <sz val="12.0"/>
      </rPr>
      <t xml:space="preserve">, we see that Pascal's P(C) is 75%: they think there is a 75% chance that AI will autonomously improve and deploy AI software by 2030. 
In </t>
    </r>
    <r>
      <rPr>
        <b/>
        <sz val="12.0"/>
      </rPr>
      <t>3E</t>
    </r>
    <r>
      <rPr>
        <b val="0"/>
        <sz val="12.0"/>
      </rPr>
      <t xml:space="preserve">, we have Pascal's P(U|C); that is, how likely they think U is conditional on C happening. Pascal's P(U|C) is 10.00%, meaning that, if they knew that "AI writes AI" will happen, they would think that there's a 10.00% of AI causing an existential catastrophe by 2100.
With that information that we input about Pascal's beliefs, the sheet calculates the following: 
</t>
    </r>
    <r>
      <rPr>
        <b/>
        <sz val="12.0"/>
      </rPr>
      <t xml:space="preserve">Row F: P(U|¬C)
</t>
    </r>
    <r>
      <rPr>
        <b val="0"/>
        <sz val="12.0"/>
      </rPr>
      <t xml:space="preserve">This is Pascal's probability that the ultimate question (AI caused existential catastophe) happens, conditional on "AI writes AI" </t>
    </r>
    <r>
      <rPr>
        <b val="0"/>
        <i/>
        <sz val="12.0"/>
      </rPr>
      <t xml:space="preserve">not </t>
    </r>
    <r>
      <rPr>
        <b val="0"/>
        <sz val="12.0"/>
      </rPr>
      <t xml:space="preserve">happening. 
</t>
    </r>
    <r>
      <rPr>
        <b/>
        <sz val="12.0"/>
      </rPr>
      <t xml:space="preserve">Row G: Level VOI 
</t>
    </r>
    <r>
      <rPr>
        <b val="0"/>
        <sz val="12.0"/>
      </rPr>
      <t xml:space="preserve">This is this question's value of information for Pascal, computed in the simplest way: it shows how informative C will be to Pascal in expectation, weighing the update they will make if it happens and the update they will make if it doesn't by how likely it is to happen.
</t>
    </r>
    <r>
      <rPr>
        <b/>
        <sz val="12.0"/>
      </rPr>
      <t>Column H: Log VOI</t>
    </r>
    <r>
      <rPr>
        <b val="0"/>
        <sz val="12.0"/>
      </rPr>
      <t xml:space="preserve">
This is this question's value of information for Pascal, computed using a log-based formula. This version may be more useful when working with very small or very large probabilities.
</t>
    </r>
    <r>
      <rPr>
        <b/>
        <sz val="12.0"/>
      </rPr>
      <t>Column L: % of max VOI</t>
    </r>
    <r>
      <rPr>
        <b val="0"/>
        <sz val="12.0"/>
      </rPr>
      <t xml:space="preserve">
This is how informative this question is to Pascal, as a percentage of the total information gain possible for Pascal. If they started out 99% sure that U would happen, then their maximum possible information gain would be very small, because they are nearly sure they know what will happen. If they started out with a forecast of 50%, they have much more uncertainty. This may be useful for comparing how informative different questions are between people who have very different forecasts on P(U). 
</t>
    </r>
    <r>
      <rPr>
        <b/>
        <sz val="12.0"/>
      </rPr>
      <t xml:space="preserve">
</t>
    </r>
    <r>
      <rPr>
        <b/>
      </rPr>
      <t xml:space="preserve">
You can find an R package for VOI/VOD here: </t>
    </r>
    <r>
      <rPr>
        <b/>
        <color rgb="FF1155CC"/>
        <u/>
      </rPr>
      <t>https://github.com/forecastingresearch/voivod</t>
    </r>
    <r>
      <rPr>
        <b/>
      </rPr>
      <t xml:space="preserve">  </t>
    </r>
  </si>
  <si>
    <t>Person/group</t>
  </si>
  <si>
    <t>Question (C)</t>
  </si>
  <si>
    <t>P(U)</t>
  </si>
  <si>
    <t>P(C)</t>
  </si>
  <si>
    <t>P(U|C)</t>
  </si>
  <si>
    <t>P(U|¬C)</t>
  </si>
  <si>
    <t>Level VoI</t>
  </si>
  <si>
    <t>Log VoI</t>
  </si>
  <si>
    <t>* P(U|C)</t>
  </si>
  <si>
    <t>* P(U|¬C)</t>
  </si>
  <si>
    <t>Max VoI given P(U)</t>
  </si>
  <si>
    <t>% of Max VoI</t>
  </si>
  <si>
    <t>Pascal (Concerned)</t>
  </si>
  <si>
    <t>AI writes AI</t>
  </si>
  <si>
    <t>Ash (Skeptical)</t>
  </si>
  <si>
    <t>Zoe (Concerned)</t>
  </si>
  <si>
    <t>Power-seeking</t>
  </si>
  <si>
    <t>Blake (Skeptical)</t>
  </si>
  <si>
    <t>Alice</t>
  </si>
  <si>
    <t>ARC Evals (Example)</t>
  </si>
  <si>
    <t>AGI (Example)</t>
  </si>
  <si>
    <t>Bob</t>
  </si>
  <si>
    <t>Riley (Concerned)</t>
  </si>
  <si>
    <t>ARC Evals</t>
  </si>
  <si>
    <t>Flint (Skeptical)</t>
  </si>
  <si>
    <t>Digby</t>
  </si>
  <si>
    <t>Update to 100%</t>
  </si>
  <si>
    <t>Concerned</t>
  </si>
  <si>
    <t>Equivalence Example</t>
  </si>
  <si>
    <t>Skeptic</t>
  </si>
  <si>
    <t>Use me to compute value of discrimination</t>
  </si>
  <si>
    <r>
      <rPr>
        <b/>
        <sz val="14.0"/>
      </rPr>
      <t xml:space="preserve">How to use this sheet 
</t>
    </r>
    <r>
      <rPr>
        <b/>
        <sz val="12.0"/>
      </rPr>
      <t xml:space="preserve">
</t>
    </r>
    <r>
      <rPr>
        <b val="0"/>
        <sz val="12.0"/>
      </rPr>
      <t xml:space="preserve">To edit this sheet you will need to make a copy ("File" -&gt; "Make a copy"). Then, to use the calculator:
</t>
    </r>
    <r>
      <rPr>
        <b/>
        <sz val="12.0"/>
      </rPr>
      <t xml:space="preserve">In Column C, </t>
    </r>
    <r>
      <rPr>
        <b val="0"/>
        <sz val="12.0"/>
      </rPr>
      <t xml:space="preserve">enter the person's forecast that the ultimate question (U) resolves positively 
</t>
    </r>
    <r>
      <rPr>
        <b/>
        <sz val="12.0"/>
      </rPr>
      <t xml:space="preserve">
In Column D, </t>
    </r>
    <r>
      <rPr>
        <b val="0"/>
        <sz val="12.0"/>
      </rPr>
      <t xml:space="preserve">enter the person's forecast that the crux question (C) resolves positively 
</t>
    </r>
    <r>
      <rPr>
        <b/>
        <sz val="12.0"/>
      </rPr>
      <t xml:space="preserve">
In Column E,</t>
    </r>
    <r>
      <rPr>
        <b val="0"/>
        <sz val="12.0"/>
      </rPr>
      <t xml:space="preserve"> enter the person's probability that U resolves positively conditional on C resolving positively 
</t>
    </r>
    <r>
      <rPr>
        <b/>
        <sz val="12.0"/>
      </rPr>
      <t xml:space="preserve">Detailed walkthrough:
</t>
    </r>
    <r>
      <rPr>
        <b val="0"/>
        <sz val="12.0"/>
      </rPr>
      <t xml:space="preserve">Value of Discrimination (VOD) is a measure of how much knowing the answer to a question would change relative beliefs between individuals, in expectation. It is useful for measuring convergence and divergence in expected beliefs between individuals or groups. Use this tab to compute how much knowing whether some event C will happen will change how much two people disagree about the ultimate question, U. 
In rows 3 and 4, we are computing how much knowing the answer to "AI writes AI" (a question about AI being autonomously improving and deploying AI software by 2030) will change Pascal and Ash's disagreement how likely it is that AI causes an existential catastrophe by 2100. In 3C, we see that Pascal's P(U) is 9.00%: they think there is a 9.00% chance that AI causes an existential catastrophe by 2100. In 3D, we see that Pascal's P(C) is 75%: they think there is a 75% chance that AI will autonomously improve and deploy AI software by 2030. In 3E, we have Pascal's P(U|C); that is, how likely they think U is conditional on C happening. Pascal's P(U|C) is 10.00%, meaning that, if they knew that "AI writes AI" will happen, they would think that there's a 10.00% of AI causing an existential catastrophe by 2100.  In row 4, we have the same pieces of information about Ash. 
With that information that we input about Pascal and Ash's beliefs, the sheet calculates the following: 
</t>
    </r>
    <r>
      <rPr>
        <b/>
        <sz val="12.0"/>
      </rPr>
      <t xml:space="preserve">Column F: P(U|¬C)
</t>
    </r>
    <r>
      <rPr>
        <b val="0"/>
        <sz val="12.0"/>
      </rPr>
      <t xml:space="preserve">This is each person's forecast that the ultimate question (AI caused existential catastophe) happens, conditional on "AI writes AI" </t>
    </r>
    <r>
      <rPr>
        <b val="0"/>
        <i/>
        <sz val="12.0"/>
      </rPr>
      <t xml:space="preserve">not </t>
    </r>
    <r>
      <rPr>
        <b val="0"/>
        <sz val="12.0"/>
      </rPr>
      <t xml:space="preserve">happening. 
</t>
    </r>
    <r>
      <rPr>
        <b/>
        <sz val="12.0"/>
      </rPr>
      <t xml:space="preserve">Column G: Initial disagreement 
</t>
    </r>
    <r>
      <rPr>
        <b val="0"/>
        <sz val="12.0"/>
      </rPr>
      <t xml:space="preserve">This is the difference between Ash and Pascal's forecasts of AI causing an existential catastrophe by 2100.
</t>
    </r>
    <r>
      <rPr>
        <b/>
        <sz val="12.0"/>
      </rPr>
      <t xml:space="preserve">Column H: Expected disagrement
</t>
    </r>
    <r>
      <rPr>
        <b val="0"/>
        <sz val="12.0"/>
      </rPr>
      <t xml:space="preserve">This is how much Ash and Pascal will disagree in expectation if they find out whether "AI writes AI" will happen, weighing the updates they would each make if it happened and the updates they would each make if it didn't happen by how likely it is to happen. 
</t>
    </r>
    <r>
      <rPr>
        <b/>
        <sz val="12.0"/>
      </rPr>
      <t xml:space="preserve">Column I: Level VOD
</t>
    </r>
    <r>
      <rPr>
        <b val="0"/>
        <sz val="12.0"/>
      </rPr>
      <t xml:space="preserve">This is the difference between how much they disagree about U now and their expected disagreement if C resolves. 
</t>
    </r>
    <r>
      <rPr>
        <b/>
        <sz val="12.0"/>
      </rPr>
      <t xml:space="preserve">Column J: Initial Disagreement (KL)
</t>
    </r>
    <r>
      <rPr>
        <b val="0"/>
        <sz val="12.0"/>
      </rPr>
      <t xml:space="preserve">This is their initial disagreement, calculated using KL divergence. 
</t>
    </r>
    <r>
      <rPr>
        <b/>
        <sz val="12.0"/>
      </rPr>
      <t xml:space="preserve">Column K: GMOD
</t>
    </r>
    <r>
      <rPr>
        <b val="0"/>
        <sz val="12.0"/>
      </rPr>
      <t xml:space="preserve">This is a way of "combining" Pascal and Ash's P(C) forecasts using geometric mean of odds (GMOD). 
</t>
    </r>
    <r>
      <rPr>
        <b/>
        <sz val="12.0"/>
      </rPr>
      <t xml:space="preserve">Column L: Expected disagreement 
</t>
    </r>
    <r>
      <rPr>
        <b val="0"/>
        <sz val="12.0"/>
      </rPr>
      <t xml:space="preserve">This is how much they will disagree in expectation if they find out whether C happens, using the same KL formula to measure their disagreement and GMOD to weight their updates by how likely they think it is that C happens. 
</t>
    </r>
    <r>
      <rPr>
        <b/>
        <sz val="12.0"/>
      </rPr>
      <t xml:space="preserve">Column M: Log VOD
</t>
    </r>
    <r>
      <rPr>
        <b val="0"/>
        <sz val="12.0"/>
      </rPr>
      <t xml:space="preserve">This is the difference between their initial disagreement and their expected disagreement, using the KL log formulas. Essentially, it tells us how much each person's log score would improve if they switched to the other person's forecast and the other person turned out to be right. 
</t>
    </r>
    <r>
      <rPr>
        <b/>
        <sz val="12.0"/>
      </rPr>
      <t>Column N: % of Max VOD</t>
    </r>
    <r>
      <rPr>
        <b val="0"/>
        <sz val="12.0"/>
      </rPr>
      <t xml:space="preserve"> 
This is how much difference this question makes to their disagreement, as a percentage of how much disagreement they had to resolve. Recall that disagreement is in log terms; for example, if the initial disagreement is between 1% and 11%, narrowing the disagreement to 2.7% and 11% would resolve roughly half of their disagreement.
</t>
    </r>
    <r>
      <rPr>
        <b/>
      </rPr>
      <t xml:space="preserve">You can find an R package for VOI/VOD here: </t>
    </r>
    <r>
      <rPr>
        <b/>
        <color rgb="FF1155CC"/>
        <u/>
      </rPr>
      <t>https://github.com/forecastingresearch/voivod</t>
    </r>
    <r>
      <rPr>
        <b/>
      </rPr>
      <t xml:space="preserve"> </t>
    </r>
  </si>
  <si>
    <t>Person</t>
  </si>
  <si>
    <t>Initial disagreement</t>
  </si>
  <si>
    <t>Expected disagreement</t>
  </si>
  <si>
    <t>Level VoD</t>
  </si>
  <si>
    <t>Initial disagreement (KL)</t>
  </si>
  <si>
    <t>GMOD</t>
  </si>
  <si>
    <t>Expected disagreement (KL)</t>
  </si>
  <si>
    <t>Log VoD</t>
  </si>
  <si>
    <t>% of Max VoD</t>
  </si>
  <si>
    <t>AL</t>
  </si>
  <si>
    <t>xyz</t>
  </si>
  <si>
    <t>BILL</t>
  </si>
  <si>
    <t>Pers/party A</t>
  </si>
  <si>
    <t>no update</t>
  </si>
  <si>
    <t>Pers/party B</t>
  </si>
  <si>
    <t>Claire</t>
  </si>
  <si>
    <t>alignment researchers</t>
  </si>
  <si>
    <t>Riley</t>
  </si>
  <si>
    <t>Yael (Concerned)</t>
  </si>
  <si>
    <t>person a</t>
  </si>
  <si>
    <t>person b</t>
  </si>
  <si>
    <t>KL</t>
  </si>
  <si>
    <t>VOD</t>
  </si>
  <si>
    <t>% of max</t>
  </si>
  <si>
    <t>initial</t>
  </si>
  <si>
    <t>expected</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</si>
</sst>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000%"/>
    <numFmt numFmtId="165" formatCode="0.0E+00"/>
    <numFmt numFmtId="166" formatCode="0.0%"/>
    <numFmt numFmtId="167" formatCode="0.000%"/>
    <numFmt numFmtId="168" formatCode="0.0000"/>
    <numFmt numFmtId="169" formatCode="0.0E+0"/>
    <numFmt numFmtId="170" formatCode="0.000000"/>
  </numFmts>
  <fonts count="8">
    <font>
      <sz val="10.0"/>
      <color rgb="FF000000"/>
      <name val="Arial"/>
      <scheme val="minor"/>
    </font>
    <font>
      <b/>
      <color theme="1"/>
      <name val="Arial"/>
      <scheme val="minor"/>
    </font>
    <font>
      <b/>
      <u/>
      <color rgb="FF0000FF"/>
    </font>
    <font>
      <b/>
      <color theme="1"/>
      <name val="Arial"/>
    </font>
    <font>
      <b/>
      <color rgb="FF1D1C1D"/>
      <name val="Arial"/>
    </font>
    <font>
      <color theme="1"/>
      <name val="Arial"/>
      <scheme val="minor"/>
    </font>
    <font>
      <sz val="9.0"/>
      <color rgb="FF11A9CC"/>
      <name val="Arial"/>
      <scheme val="minor"/>
    </font>
    <font>
      <color rgb="FF11A9CC"/>
      <name val="Arial"/>
      <scheme val="minor"/>
    </font>
  </fonts>
  <fills count="7">
    <fill>
      <patternFill patternType="none"/>
    </fill>
    <fill>
      <patternFill patternType="lightGray"/>
    </fill>
    <fill>
      <patternFill patternType="solid">
        <fgColor rgb="FFFFFF00"/>
        <bgColor rgb="FFFFFF00"/>
      </patternFill>
    </fill>
    <fill>
      <patternFill patternType="solid">
        <fgColor rgb="FFFFD966"/>
        <bgColor rgb="FFFFD966"/>
      </patternFill>
    </fill>
    <fill>
      <patternFill patternType="solid">
        <fgColor rgb="FFEFEFEF"/>
        <bgColor rgb="FFEFEFEF"/>
      </patternFill>
    </fill>
    <fill>
      <patternFill patternType="solid">
        <fgColor rgb="FFFFFFFF"/>
        <bgColor rgb="FFFFFFFF"/>
      </patternFill>
    </fill>
    <fill>
      <patternFill patternType="solid">
        <fgColor theme="6"/>
        <bgColor theme="6"/>
      </patternFill>
    </fill>
  </fills>
  <borders count="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3" fontId="2" numFmtId="0" xfId="0" applyAlignment="1" applyFill="1" applyFont="1">
      <alignment readingOrder="0" shrinkToFit="0" vertical="top" wrapText="1"/>
    </xf>
    <xf borderId="0" fillId="0" fontId="1" numFmtId="0" xfId="0" applyAlignment="1" applyFont="1">
      <alignment readingOrder="0"/>
    </xf>
    <xf borderId="0" fillId="0" fontId="3" numFmtId="0" xfId="0" applyAlignment="1" applyFont="1">
      <alignment vertical="bottom"/>
    </xf>
    <xf borderId="0" fillId="0" fontId="3" numFmtId="0" xfId="0" applyAlignment="1" applyFont="1">
      <alignment vertical="bottom"/>
    </xf>
    <xf borderId="0" fillId="4" fontId="4" numFmtId="0" xfId="0" applyAlignment="1" applyFill="1" applyFont="1">
      <alignment vertical="bottom"/>
    </xf>
    <xf borderId="0" fillId="4" fontId="1" numFmtId="0" xfId="0" applyAlignment="1" applyFont="1">
      <alignment readingOrder="0"/>
    </xf>
    <xf borderId="0" fillId="4" fontId="1" numFmtId="0" xfId="0" applyAlignment="1" applyFont="1">
      <alignment readingOrder="0" shrinkToFit="0" wrapText="0"/>
    </xf>
    <xf borderId="0" fillId="4" fontId="4" numFmtId="0" xfId="0" applyAlignment="1" applyFont="1">
      <alignment readingOrder="0" vertical="bottom"/>
    </xf>
    <xf borderId="0" fillId="0" fontId="5" numFmtId="0" xfId="0" applyAlignment="1" applyFont="1">
      <alignment readingOrder="0"/>
    </xf>
    <xf borderId="0" fillId="0" fontId="5" numFmtId="10" xfId="0" applyFont="1" applyNumberFormat="1"/>
    <xf borderId="0" fillId="4" fontId="5" numFmtId="164" xfId="0" applyFont="1" applyNumberFormat="1"/>
    <xf borderId="0" fillId="4" fontId="6" numFmtId="165" xfId="0" applyFont="1" applyNumberFormat="1"/>
    <xf borderId="0" fillId="0" fontId="6" numFmtId="0" xfId="0" applyFont="1"/>
    <xf borderId="0" fillId="0" fontId="5" numFmtId="10" xfId="0" applyAlignment="1" applyFont="1" applyNumberFormat="1">
      <alignment readingOrder="0"/>
    </xf>
    <xf borderId="0" fillId="0" fontId="5" numFmtId="164" xfId="0" applyAlignment="1" applyFont="1" applyNumberFormat="1">
      <alignment readingOrder="0"/>
    </xf>
    <xf borderId="0" fillId="0" fontId="5" numFmtId="166" xfId="0" applyAlignment="1" applyFont="1" applyNumberFormat="1">
      <alignment readingOrder="0"/>
    </xf>
    <xf borderId="0" fillId="4" fontId="5" numFmtId="166" xfId="0" applyFont="1" applyNumberFormat="1"/>
    <xf borderId="0" fillId="4" fontId="5" numFmtId="0" xfId="0" applyFont="1"/>
    <xf borderId="0" fillId="0" fontId="5" numFmtId="167" xfId="0" applyAlignment="1" applyFont="1" applyNumberFormat="1">
      <alignment readingOrder="0"/>
    </xf>
    <xf borderId="0" fillId="0" fontId="5" numFmtId="9" xfId="0" applyAlignment="1" applyFont="1" applyNumberFormat="1">
      <alignment readingOrder="0"/>
    </xf>
    <xf borderId="0" fillId="4" fontId="5" numFmtId="10" xfId="0" applyFont="1" applyNumberFormat="1"/>
    <xf borderId="0" fillId="0" fontId="5" numFmtId="166" xfId="0" applyFont="1" applyNumberFormat="1"/>
    <xf borderId="0" fillId="0" fontId="1" numFmtId="0" xfId="0" applyAlignment="1" applyFont="1">
      <alignment readingOrder="0" shrinkToFit="0" vertical="top" wrapText="1"/>
    </xf>
    <xf borderId="0" fillId="5" fontId="1" numFmtId="0" xfId="0" applyAlignment="1" applyFill="1" applyFont="1">
      <alignment readingOrder="0"/>
    </xf>
    <xf borderId="0" fillId="5" fontId="4" numFmtId="0" xfId="0" applyAlignment="1" applyFont="1">
      <alignment vertical="bottom"/>
    </xf>
    <xf borderId="0" fillId="4" fontId="5" numFmtId="0" xfId="0" applyAlignment="1" applyFont="1">
      <alignment readingOrder="0"/>
    </xf>
    <xf borderId="0" fillId="4" fontId="5" numFmtId="4" xfId="0" applyFont="1" applyNumberFormat="1"/>
    <xf borderId="0" fillId="4" fontId="5" numFmtId="9" xfId="0" applyFont="1" applyNumberFormat="1"/>
    <xf borderId="0" fillId="4" fontId="5" numFmtId="168" xfId="0" applyFont="1" applyNumberFormat="1"/>
    <xf borderId="0" fillId="4" fontId="7" numFmtId="169" xfId="0" applyFont="1" applyNumberFormat="1"/>
    <xf borderId="0" fillId="5" fontId="5" numFmtId="166" xfId="0" applyFont="1" applyNumberFormat="1"/>
    <xf borderId="0" fillId="0" fontId="5" numFmtId="168" xfId="0" applyFont="1" applyNumberFormat="1"/>
    <xf borderId="0" fillId="0" fontId="5" numFmtId="9" xfId="0" applyFont="1" applyNumberFormat="1"/>
    <xf borderId="0" fillId="0" fontId="7" numFmtId="169" xfId="0" applyFont="1" applyNumberFormat="1"/>
    <xf borderId="0" fillId="4" fontId="5" numFmtId="10" xfId="0" applyAlignment="1" applyFont="1" applyNumberFormat="1">
      <alignment readingOrder="0"/>
    </xf>
    <xf borderId="0" fillId="4" fontId="5" numFmtId="166" xfId="0" applyAlignment="1" applyFont="1" applyNumberFormat="1">
      <alignment readingOrder="0"/>
    </xf>
    <xf borderId="0" fillId="0" fontId="5" numFmtId="0" xfId="0" applyFont="1"/>
    <xf borderId="0" fillId="0" fontId="7" numFmtId="0" xfId="0" applyFont="1"/>
    <xf borderId="1" fillId="0" fontId="5" numFmtId="0" xfId="0" applyBorder="1" applyFont="1"/>
    <xf borderId="2" fillId="0" fontId="5" numFmtId="0" xfId="0" applyAlignment="1" applyBorder="1" applyFont="1">
      <alignment readingOrder="0"/>
    </xf>
    <xf borderId="3" fillId="0" fontId="5" numFmtId="0" xfId="0" applyAlignment="1" applyBorder="1" applyFont="1">
      <alignment readingOrder="0"/>
    </xf>
    <xf borderId="4" fillId="0" fontId="5" numFmtId="0" xfId="0" applyAlignment="1" applyBorder="1" applyFont="1">
      <alignment readingOrder="0"/>
    </xf>
    <xf borderId="0" fillId="0" fontId="5" numFmtId="170" xfId="0" applyFont="1" applyNumberFormat="1"/>
    <xf borderId="0" fillId="6" fontId="5" numFmtId="169" xfId="0" applyFill="1" applyFont="1" applyNumberFormat="1"/>
    <xf borderId="5" fillId="0" fontId="5" numFmtId="10" xfId="0" applyBorder="1" applyFont="1" applyNumberFormat="1"/>
    <xf borderId="0" fillId="0" fontId="5" numFmtId="169" xfId="0" applyFont="1" applyNumberFormat="1"/>
    <xf borderId="6" fillId="0" fontId="5" numFmtId="0" xfId="0" applyAlignment="1" applyBorder="1" applyFont="1">
      <alignment readingOrder="0"/>
    </xf>
    <xf borderId="7" fillId="0" fontId="5" numFmtId="10" xfId="0" applyAlignment="1" applyBorder="1" applyFont="1" applyNumberFormat="1">
      <alignment readingOrder="0"/>
    </xf>
    <xf borderId="7" fillId="0" fontId="5" numFmtId="170" xfId="0" applyBorder="1" applyFont="1" applyNumberFormat="1"/>
    <xf borderId="7" fillId="0" fontId="5" numFmtId="169" xfId="0" applyBorder="1" applyFont="1" applyNumberFormat="1"/>
    <xf borderId="8" fillId="0" fontId="5" numFmtId="0" xfId="0" applyBorder="1" applyFont="1"/>
    <xf borderId="0" fillId="0" fontId="5"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ithub.com/forecastingresearch/voivod"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github.com/forecastingresearch/voivod"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hidden="1" min="9" max="11" width="12.63"/>
    <col hidden="1" min="20" max="20" width="12.63"/>
    <col customWidth="1" hidden="1" min="21" max="21" width="12.63"/>
  </cols>
  <sheetData>
    <row r="1">
      <c r="A1" s="1" t="s">
        <v>0</v>
      </c>
      <c r="N1" s="2" t="s">
        <v>1</v>
      </c>
    </row>
    <row r="2">
      <c r="A2" s="3" t="s">
        <v>2</v>
      </c>
      <c r="B2" s="3" t="s">
        <v>3</v>
      </c>
      <c r="C2" s="3" t="s">
        <v>4</v>
      </c>
      <c r="D2" s="4" t="s">
        <v>5</v>
      </c>
      <c r="E2" s="5" t="s">
        <v>6</v>
      </c>
      <c r="F2" s="6" t="s">
        <v>7</v>
      </c>
      <c r="G2" s="7" t="s">
        <v>8</v>
      </c>
      <c r="H2" s="8" t="s">
        <v>9</v>
      </c>
      <c r="I2" s="9" t="s">
        <v>10</v>
      </c>
      <c r="J2" s="9" t="s">
        <v>11</v>
      </c>
      <c r="K2" s="8" t="s">
        <v>12</v>
      </c>
      <c r="L2" s="8" t="s">
        <v>13</v>
      </c>
    </row>
    <row r="3">
      <c r="A3" s="10" t="s">
        <v>14</v>
      </c>
      <c r="B3" s="10" t="s">
        <v>15</v>
      </c>
      <c r="C3" s="11">
        <v>0.09</v>
      </c>
      <c r="D3" s="11">
        <v>0.75</v>
      </c>
      <c r="E3" s="11">
        <v>0.1</v>
      </c>
      <c r="F3" s="12">
        <f t="shared" ref="F3:F15" si="1">(C3-E3*D3)/(1-D3)</f>
        <v>0.06</v>
      </c>
      <c r="G3" s="12">
        <f t="shared" ref="G3:G15" si="2">(ABS(C3-E3)*D3) + ABS(C3-F3)*(1-D3)</f>
        <v>0.015</v>
      </c>
      <c r="H3" s="13">
        <f t="shared" ref="H3:H15" si="3">($E3*log($E3/$C3)+(1-$E3)*log((1-$E3)/(1-$C3)))*$D3 + ($F3*log($F3/$C3)+(1-$F3)*log((1-$F3)/(1-$C3)))*(1-$D3)</f>
        <v>0.0008615153615</v>
      </c>
      <c r="I3" s="12">
        <f t="shared" ref="I3:I15" si="4">1-1E-16</f>
        <v>1</v>
      </c>
      <c r="J3" s="12">
        <f t="shared" ref="J3:J15" si="5">($C3-(1-1E-16)*$C3)/(1-$C3)</f>
        <v>0</v>
      </c>
      <c r="K3" s="13">
        <f t="shared" ref="K3:K15" si="6">($I3*log($I3/$C3)+(1-$I3)*log((1-$I3)/(1-$C3)))*$C3 + ($J3*log($J3/$C3)+(1-$J3)*log((1-$J3)/(1-$C3)))*(1-$C3)</f>
        <v>0.1313905071</v>
      </c>
      <c r="L3" s="12">
        <f t="shared" ref="L3:L15" si="7">H3/K3</f>
        <v>0.006556907194</v>
      </c>
      <c r="M3" s="14"/>
    </row>
    <row r="4">
      <c r="A4" s="10" t="s">
        <v>16</v>
      </c>
      <c r="B4" s="10" t="s">
        <v>15</v>
      </c>
      <c r="C4" s="11">
        <v>0.001</v>
      </c>
      <c r="D4" s="11">
        <v>0.1</v>
      </c>
      <c r="E4" s="11">
        <v>0.0012</v>
      </c>
      <c r="F4" s="12">
        <f t="shared" si="1"/>
        <v>0.0009777777778</v>
      </c>
      <c r="G4" s="12">
        <f t="shared" si="2"/>
        <v>0.00004</v>
      </c>
      <c r="H4" s="13">
        <f t="shared" si="3"/>
        <v>0.0000009140588335</v>
      </c>
      <c r="I4" s="12">
        <f t="shared" si="4"/>
        <v>1</v>
      </c>
      <c r="J4" s="12">
        <f t="shared" si="5"/>
        <v>0</v>
      </c>
      <c r="K4" s="13">
        <f t="shared" si="6"/>
        <v>0.003434077262</v>
      </c>
      <c r="L4" s="12">
        <f t="shared" si="7"/>
        <v>0.0002661730543</v>
      </c>
    </row>
    <row r="5">
      <c r="A5" s="10" t="s">
        <v>17</v>
      </c>
      <c r="B5" s="10" t="s">
        <v>18</v>
      </c>
      <c r="C5" s="11">
        <v>0.21</v>
      </c>
      <c r="D5" s="11">
        <v>0.1</v>
      </c>
      <c r="E5" s="11">
        <v>0.18</v>
      </c>
      <c r="F5" s="12">
        <f t="shared" si="1"/>
        <v>0.2133333333</v>
      </c>
      <c r="G5" s="12">
        <f t="shared" si="2"/>
        <v>0.006</v>
      </c>
      <c r="H5" s="13">
        <f t="shared" si="3"/>
        <v>0.0001353108338</v>
      </c>
      <c r="I5" s="12">
        <f t="shared" si="4"/>
        <v>1</v>
      </c>
      <c r="J5" s="12">
        <f t="shared" si="5"/>
        <v>0</v>
      </c>
      <c r="K5" s="13">
        <f t="shared" si="6"/>
        <v>0.223208546</v>
      </c>
      <c r="L5" s="12">
        <f t="shared" si="7"/>
        <v>0.0006062081234</v>
      </c>
    </row>
    <row r="6">
      <c r="A6" s="10" t="s">
        <v>19</v>
      </c>
      <c r="B6" s="10" t="s">
        <v>18</v>
      </c>
      <c r="C6" s="11">
        <v>0.002</v>
      </c>
      <c r="D6" s="11">
        <v>0.1</v>
      </c>
      <c r="E6" s="11">
        <v>0.0022</v>
      </c>
      <c r="F6" s="12">
        <f t="shared" si="1"/>
        <v>0.001977777778</v>
      </c>
      <c r="G6" s="12">
        <f t="shared" si="2"/>
        <v>0.00004</v>
      </c>
      <c r="H6" s="13">
        <f t="shared" si="3"/>
        <v>0.0000004699028511</v>
      </c>
      <c r="I6" s="12">
        <f t="shared" si="4"/>
        <v>1</v>
      </c>
      <c r="J6" s="12">
        <f t="shared" si="5"/>
        <v>0</v>
      </c>
      <c r="K6" s="13">
        <f t="shared" si="6"/>
        <v>0.006265659804</v>
      </c>
      <c r="L6" s="12">
        <f t="shared" si="7"/>
        <v>0.00007499654718</v>
      </c>
    </row>
    <row r="7">
      <c r="A7" s="10" t="s">
        <v>20</v>
      </c>
      <c r="B7" s="10" t="s">
        <v>21</v>
      </c>
      <c r="C7" s="15">
        <v>0.2</v>
      </c>
      <c r="D7" s="15">
        <v>0.35</v>
      </c>
      <c r="E7" s="15">
        <v>0.28</v>
      </c>
      <c r="F7" s="12">
        <f t="shared" si="1"/>
        <v>0.1569230769</v>
      </c>
      <c r="G7" s="12">
        <f t="shared" si="2"/>
        <v>0.056</v>
      </c>
      <c r="H7" s="13">
        <f t="shared" si="3"/>
        <v>0.004526569197</v>
      </c>
      <c r="I7" s="12">
        <f t="shared" si="4"/>
        <v>1</v>
      </c>
      <c r="J7" s="12">
        <f t="shared" si="5"/>
        <v>0</v>
      </c>
      <c r="K7" s="13">
        <f t="shared" si="6"/>
        <v>0.2173220113</v>
      </c>
      <c r="L7" s="12">
        <f t="shared" si="7"/>
        <v>0.02082885747</v>
      </c>
    </row>
    <row r="8">
      <c r="A8" s="10" t="s">
        <v>20</v>
      </c>
      <c r="B8" s="10" t="s">
        <v>22</v>
      </c>
      <c r="C8" s="11">
        <v>0.6</v>
      </c>
      <c r="D8" s="11">
        <v>0.99</v>
      </c>
      <c r="E8" s="11">
        <v>0.6</v>
      </c>
      <c r="F8" s="12">
        <f t="shared" si="1"/>
        <v>0.6</v>
      </c>
      <c r="G8" s="12">
        <f t="shared" si="2"/>
        <v>0</v>
      </c>
      <c r="H8" s="13">
        <f t="shared" si="3"/>
        <v>0</v>
      </c>
      <c r="I8" s="12">
        <f t="shared" si="4"/>
        <v>1</v>
      </c>
      <c r="J8" s="12">
        <f t="shared" si="5"/>
        <v>0</v>
      </c>
      <c r="K8" s="13">
        <f t="shared" si="6"/>
        <v>0.2922852532</v>
      </c>
      <c r="L8" s="12">
        <f t="shared" si="7"/>
        <v>0</v>
      </c>
    </row>
    <row r="9">
      <c r="A9" s="10" t="s">
        <v>23</v>
      </c>
      <c r="B9" s="10" t="s">
        <v>22</v>
      </c>
      <c r="C9" s="11">
        <v>0.01</v>
      </c>
      <c r="D9" s="11">
        <v>0.01</v>
      </c>
      <c r="E9" s="11">
        <v>0.6</v>
      </c>
      <c r="F9" s="12">
        <f t="shared" si="1"/>
        <v>0.00404040404</v>
      </c>
      <c r="G9" s="12">
        <f t="shared" si="2"/>
        <v>0.0118</v>
      </c>
      <c r="H9" s="13">
        <f t="shared" si="3"/>
        <v>0.01009034026</v>
      </c>
      <c r="I9" s="12">
        <f t="shared" si="4"/>
        <v>1</v>
      </c>
      <c r="J9" s="12">
        <f t="shared" si="5"/>
        <v>0</v>
      </c>
      <c r="K9" s="13">
        <f t="shared" si="6"/>
        <v>0.02432115735</v>
      </c>
      <c r="L9" s="12">
        <f t="shared" si="7"/>
        <v>0.414879116</v>
      </c>
    </row>
    <row r="10">
      <c r="A10" s="10" t="s">
        <v>24</v>
      </c>
      <c r="B10" s="10" t="s">
        <v>25</v>
      </c>
      <c r="C10" s="11">
        <v>0.3</v>
      </c>
      <c r="D10" s="11">
        <v>0.55</v>
      </c>
      <c r="E10" s="11">
        <v>0.35</v>
      </c>
      <c r="F10" s="12">
        <f t="shared" si="1"/>
        <v>0.2388888889</v>
      </c>
      <c r="G10" s="12">
        <f t="shared" si="2"/>
        <v>0.055</v>
      </c>
      <c r="H10" s="13">
        <f t="shared" si="3"/>
        <v>0.003196645041</v>
      </c>
      <c r="I10" s="12">
        <f t="shared" si="4"/>
        <v>1</v>
      </c>
      <c r="J10" s="12">
        <f t="shared" si="5"/>
        <v>0</v>
      </c>
      <c r="K10" s="13">
        <f t="shared" si="6"/>
        <v>0.2652949956</v>
      </c>
      <c r="L10" s="12">
        <f t="shared" si="7"/>
        <v>0.01204939819</v>
      </c>
    </row>
    <row r="11">
      <c r="A11" s="10" t="s">
        <v>26</v>
      </c>
      <c r="B11" s="10" t="s">
        <v>25</v>
      </c>
      <c r="C11" s="11">
        <v>0.011</v>
      </c>
      <c r="D11" s="11">
        <v>0.01</v>
      </c>
      <c r="E11" s="11">
        <v>0.013</v>
      </c>
      <c r="F11" s="12">
        <f t="shared" si="1"/>
        <v>0.01097979798</v>
      </c>
      <c r="G11" s="12">
        <f t="shared" si="2"/>
        <v>0.00004</v>
      </c>
      <c r="H11" s="13">
        <f t="shared" si="3"/>
        <v>0.0000007625551368</v>
      </c>
      <c r="I11" s="12">
        <f t="shared" si="4"/>
        <v>1</v>
      </c>
      <c r="J11" s="12">
        <f t="shared" si="5"/>
        <v>0</v>
      </c>
      <c r="K11" s="13">
        <f t="shared" si="6"/>
        <v>0.02629554807</v>
      </c>
      <c r="L11" s="12">
        <f t="shared" si="7"/>
        <v>0.00002899940076</v>
      </c>
    </row>
    <row r="12">
      <c r="A12" s="10" t="s">
        <v>27</v>
      </c>
      <c r="B12" s="10" t="s">
        <v>28</v>
      </c>
      <c r="C12" s="11">
        <v>0.05</v>
      </c>
      <c r="D12" s="11">
        <v>0.05</v>
      </c>
      <c r="E12" s="11">
        <f>1-1E-16</f>
        <v>1</v>
      </c>
      <c r="F12" s="12">
        <f t="shared" si="1"/>
        <v>0</v>
      </c>
      <c r="G12" s="12">
        <f t="shared" si="2"/>
        <v>0.095</v>
      </c>
      <c r="H12" s="13">
        <f t="shared" si="3"/>
        <v>0.08621407476</v>
      </c>
      <c r="I12" s="12">
        <f t="shared" si="4"/>
        <v>1</v>
      </c>
      <c r="J12" s="12">
        <f t="shared" si="5"/>
        <v>0</v>
      </c>
      <c r="K12" s="13">
        <f t="shared" si="6"/>
        <v>0.08621407476</v>
      </c>
      <c r="L12" s="12">
        <f t="shared" si="7"/>
        <v>1</v>
      </c>
    </row>
    <row r="13">
      <c r="A13" s="10" t="s">
        <v>29</v>
      </c>
      <c r="B13" s="10" t="s">
        <v>30</v>
      </c>
      <c r="C13" s="16">
        <v>0.25</v>
      </c>
      <c r="D13" s="16">
        <v>0.2</v>
      </c>
      <c r="E13" s="16">
        <v>0.061</v>
      </c>
      <c r="F13" s="12">
        <f t="shared" si="1"/>
        <v>0.29725</v>
      </c>
      <c r="G13" s="12">
        <f t="shared" si="2"/>
        <v>0.0756</v>
      </c>
      <c r="H13" s="13">
        <f t="shared" si="3"/>
        <v>0.01284649187</v>
      </c>
      <c r="I13" s="12">
        <f t="shared" si="4"/>
        <v>1</v>
      </c>
      <c r="J13" s="12">
        <f t="shared" si="5"/>
        <v>0</v>
      </c>
      <c r="K13" s="13">
        <f t="shared" si="6"/>
        <v>0.2442190503</v>
      </c>
      <c r="L13" s="12">
        <f t="shared" si="7"/>
        <v>0.05260233325</v>
      </c>
    </row>
    <row r="14">
      <c r="A14" s="10" t="s">
        <v>31</v>
      </c>
      <c r="B14" s="10" t="s">
        <v>30</v>
      </c>
      <c r="C14" s="16">
        <v>0.01</v>
      </c>
      <c r="D14" s="16">
        <v>0.2</v>
      </c>
      <c r="E14" s="16">
        <v>0.0337</v>
      </c>
      <c r="F14" s="12">
        <f t="shared" si="1"/>
        <v>0.004075</v>
      </c>
      <c r="G14" s="12">
        <f t="shared" si="2"/>
        <v>0.00948</v>
      </c>
      <c r="H14" s="13">
        <f t="shared" si="3"/>
        <v>0.002316228673</v>
      </c>
      <c r="I14" s="12">
        <f t="shared" si="4"/>
        <v>1</v>
      </c>
      <c r="J14" s="12">
        <f t="shared" si="5"/>
        <v>0</v>
      </c>
      <c r="K14" s="13">
        <f t="shared" si="6"/>
        <v>0.02432115735</v>
      </c>
      <c r="L14" s="12">
        <f t="shared" si="7"/>
        <v>0.09523513373</v>
      </c>
    </row>
    <row r="15">
      <c r="C15" s="15"/>
      <c r="D15" s="16"/>
      <c r="E15" s="16"/>
      <c r="F15" s="12">
        <f t="shared" si="1"/>
        <v>0</v>
      </c>
      <c r="G15" s="12">
        <f t="shared" si="2"/>
        <v>0</v>
      </c>
      <c r="H15" s="13" t="str">
        <f t="shared" si="3"/>
        <v>#DIV/0!</v>
      </c>
      <c r="I15" s="12">
        <f t="shared" si="4"/>
        <v>1</v>
      </c>
      <c r="J15" s="12">
        <f t="shared" si="5"/>
        <v>0</v>
      </c>
      <c r="K15" s="13" t="str">
        <f t="shared" si="6"/>
        <v>#DIV/0!</v>
      </c>
      <c r="L15" s="12" t="str">
        <f t="shared" si="7"/>
        <v>#DIV/0!</v>
      </c>
    </row>
    <row r="16">
      <c r="C16" s="17"/>
      <c r="D16" s="17"/>
      <c r="E16" s="17"/>
      <c r="F16" s="18"/>
      <c r="G16" s="18"/>
      <c r="H16" s="13"/>
      <c r="I16" s="12"/>
      <c r="J16" s="12"/>
      <c r="K16" s="13"/>
      <c r="L16" s="12"/>
    </row>
    <row r="17">
      <c r="C17" s="17"/>
      <c r="D17" s="17"/>
      <c r="E17" s="17"/>
      <c r="F17" s="18"/>
      <c r="G17" s="18"/>
      <c r="H17" s="13"/>
      <c r="L17" s="19"/>
    </row>
    <row r="18">
      <c r="C18" s="17"/>
      <c r="D18" s="17"/>
      <c r="E18" s="17"/>
      <c r="F18" s="18"/>
      <c r="G18" s="18"/>
      <c r="H18" s="13"/>
      <c r="L18" s="19"/>
    </row>
    <row r="19">
      <c r="D19" s="20"/>
      <c r="E19" s="21"/>
      <c r="F19" s="18"/>
      <c r="G19" s="22"/>
      <c r="H19" s="13"/>
      <c r="L19" s="19"/>
    </row>
    <row r="20">
      <c r="C20" s="23"/>
      <c r="D20" s="23"/>
      <c r="E20" s="23"/>
      <c r="F20" s="18"/>
      <c r="G20" s="18"/>
      <c r="H20" s="19"/>
      <c r="L20" s="19"/>
    </row>
    <row r="21">
      <c r="C21" s="23"/>
      <c r="D21" s="23"/>
      <c r="E21" s="23"/>
      <c r="F21" s="18"/>
      <c r="G21" s="18"/>
      <c r="H21" s="19"/>
      <c r="L21" s="19"/>
    </row>
    <row r="22">
      <c r="C22" s="23"/>
      <c r="D22" s="23"/>
      <c r="E22" s="23"/>
      <c r="F22" s="18"/>
      <c r="G22" s="18"/>
      <c r="H22" s="19"/>
      <c r="L22" s="19"/>
    </row>
    <row r="23">
      <c r="C23" s="23"/>
      <c r="D23" s="23"/>
      <c r="E23" s="23"/>
      <c r="F23" s="18"/>
      <c r="G23" s="18"/>
      <c r="H23" s="19"/>
      <c r="L23" s="19"/>
    </row>
    <row r="24">
      <c r="C24" s="23"/>
      <c r="D24" s="23"/>
      <c r="E24" s="23"/>
      <c r="F24" s="18"/>
      <c r="G24" s="18"/>
      <c r="H24" s="19"/>
      <c r="L24" s="19"/>
    </row>
    <row r="25">
      <c r="C25" s="23"/>
      <c r="D25" s="23"/>
      <c r="E25" s="23"/>
      <c r="F25" s="18"/>
      <c r="G25" s="18"/>
      <c r="H25" s="19"/>
      <c r="L25" s="19"/>
    </row>
    <row r="26">
      <c r="C26" s="23"/>
      <c r="D26" s="23"/>
      <c r="E26" s="23"/>
      <c r="F26" s="18"/>
      <c r="G26" s="18"/>
      <c r="H26" s="19"/>
      <c r="L26" s="19"/>
    </row>
    <row r="27">
      <c r="C27" s="23"/>
      <c r="D27" s="23"/>
      <c r="E27" s="23"/>
      <c r="F27" s="18"/>
      <c r="G27" s="18"/>
      <c r="H27" s="19"/>
      <c r="L27" s="19"/>
    </row>
    <row r="28">
      <c r="C28" s="23"/>
      <c r="D28" s="23"/>
      <c r="E28" s="23"/>
      <c r="F28" s="18"/>
      <c r="G28" s="18"/>
      <c r="H28" s="19"/>
      <c r="L28" s="19"/>
    </row>
    <row r="29">
      <c r="C29" s="23"/>
      <c r="D29" s="23"/>
      <c r="E29" s="23"/>
      <c r="F29" s="18"/>
      <c r="G29" s="18"/>
      <c r="H29" s="19"/>
      <c r="L29" s="19"/>
    </row>
    <row r="30">
      <c r="C30" s="23"/>
      <c r="D30" s="23"/>
      <c r="E30" s="23"/>
      <c r="F30" s="18"/>
      <c r="G30" s="18"/>
      <c r="H30" s="19"/>
      <c r="L30" s="19"/>
    </row>
    <row r="31">
      <c r="C31" s="23"/>
      <c r="D31" s="23"/>
      <c r="E31" s="23"/>
      <c r="F31" s="18"/>
      <c r="G31" s="18"/>
      <c r="H31" s="19"/>
      <c r="L31" s="19"/>
    </row>
    <row r="32">
      <c r="C32" s="23"/>
      <c r="D32" s="23"/>
      <c r="E32" s="23"/>
      <c r="F32" s="18"/>
      <c r="G32" s="18"/>
      <c r="H32" s="19"/>
      <c r="L32" s="19"/>
    </row>
    <row r="33">
      <c r="C33" s="23"/>
      <c r="D33" s="23"/>
      <c r="E33" s="23"/>
      <c r="F33" s="18"/>
      <c r="G33" s="18"/>
      <c r="H33" s="19"/>
      <c r="L33" s="19"/>
    </row>
    <row r="34">
      <c r="C34" s="23"/>
      <c r="D34" s="23"/>
      <c r="E34" s="23"/>
      <c r="F34" s="18"/>
      <c r="G34" s="18"/>
      <c r="H34" s="19"/>
      <c r="L34" s="19"/>
    </row>
    <row r="35">
      <c r="C35" s="23"/>
      <c r="D35" s="23"/>
      <c r="E35" s="23"/>
      <c r="F35" s="18"/>
      <c r="G35" s="18"/>
      <c r="H35" s="19"/>
      <c r="L35" s="19"/>
    </row>
    <row r="36">
      <c r="C36" s="23"/>
      <c r="D36" s="23"/>
      <c r="E36" s="23"/>
      <c r="F36" s="18"/>
      <c r="G36" s="18"/>
      <c r="H36" s="19"/>
      <c r="L36" s="19"/>
    </row>
    <row r="37">
      <c r="C37" s="23"/>
      <c r="D37" s="23"/>
      <c r="E37" s="23"/>
      <c r="F37" s="18"/>
      <c r="G37" s="18"/>
      <c r="H37" s="19"/>
      <c r="L37" s="19"/>
    </row>
    <row r="38">
      <c r="C38" s="23"/>
      <c r="D38" s="23"/>
      <c r="E38" s="23"/>
      <c r="F38" s="18"/>
      <c r="G38" s="18"/>
      <c r="H38" s="19"/>
      <c r="L38" s="19"/>
    </row>
    <row r="39">
      <c r="C39" s="23"/>
      <c r="D39" s="23"/>
      <c r="E39" s="23"/>
      <c r="F39" s="18"/>
      <c r="G39" s="18"/>
      <c r="H39" s="19"/>
      <c r="L39" s="19"/>
    </row>
    <row r="40">
      <c r="C40" s="23"/>
      <c r="D40" s="23"/>
      <c r="E40" s="23"/>
      <c r="F40" s="18"/>
      <c r="G40" s="18"/>
      <c r="H40" s="19"/>
      <c r="L40" s="19"/>
    </row>
    <row r="41">
      <c r="C41" s="23"/>
      <c r="D41" s="23"/>
      <c r="E41" s="23"/>
      <c r="F41" s="18"/>
      <c r="G41" s="18"/>
      <c r="H41" s="19"/>
      <c r="L41" s="19"/>
    </row>
    <row r="42">
      <c r="C42" s="23"/>
      <c r="D42" s="23"/>
      <c r="E42" s="23"/>
      <c r="F42" s="18"/>
      <c r="G42" s="18"/>
      <c r="H42" s="19"/>
      <c r="L42" s="19"/>
    </row>
    <row r="43">
      <c r="C43" s="23"/>
      <c r="D43" s="23"/>
      <c r="E43" s="23"/>
      <c r="F43" s="18"/>
      <c r="G43" s="18"/>
      <c r="H43" s="19"/>
      <c r="L43" s="19"/>
    </row>
    <row r="44">
      <c r="C44" s="23"/>
      <c r="D44" s="23"/>
      <c r="E44" s="23"/>
      <c r="F44" s="18"/>
      <c r="G44" s="18"/>
      <c r="H44" s="19"/>
      <c r="L44" s="19"/>
    </row>
    <row r="45">
      <c r="C45" s="23"/>
      <c r="D45" s="23"/>
      <c r="E45" s="23"/>
      <c r="F45" s="18"/>
      <c r="G45" s="18"/>
      <c r="H45" s="19"/>
      <c r="L45" s="19"/>
    </row>
  </sheetData>
  <mergeCells count="2">
    <mergeCell ref="A1:L1"/>
    <mergeCell ref="N1:Z45"/>
  </mergeCells>
  <hyperlinks>
    <hyperlink r:id="rId1" ref="N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32</v>
      </c>
      <c r="O1" s="24"/>
      <c r="P1" s="2" t="s">
        <v>33</v>
      </c>
    </row>
    <row r="2">
      <c r="A2" s="3" t="s">
        <v>34</v>
      </c>
      <c r="B2" s="25" t="s">
        <v>3</v>
      </c>
      <c r="C2" s="25" t="s">
        <v>4</v>
      </c>
      <c r="D2" s="25" t="s">
        <v>5</v>
      </c>
      <c r="E2" s="25" t="s">
        <v>6</v>
      </c>
      <c r="F2" s="26" t="s">
        <v>7</v>
      </c>
      <c r="G2" s="25" t="s">
        <v>35</v>
      </c>
      <c r="H2" s="25" t="s">
        <v>36</v>
      </c>
      <c r="I2" s="25" t="s">
        <v>37</v>
      </c>
      <c r="J2" s="3" t="s">
        <v>38</v>
      </c>
      <c r="K2" s="3" t="s">
        <v>39</v>
      </c>
      <c r="L2" s="3" t="s">
        <v>40</v>
      </c>
      <c r="M2" s="3" t="s">
        <v>41</v>
      </c>
      <c r="N2" s="3" t="s">
        <v>42</v>
      </c>
      <c r="O2" s="24"/>
    </row>
    <row r="3">
      <c r="A3" s="7" t="s">
        <v>14</v>
      </c>
      <c r="B3" s="27" t="s">
        <v>15</v>
      </c>
      <c r="C3" s="22">
        <v>0.09</v>
      </c>
      <c r="D3" s="22">
        <v>0.75</v>
      </c>
      <c r="E3" s="22">
        <v>0.1</v>
      </c>
      <c r="F3" s="12">
        <f t="shared" ref="F3:F22" si="1">(C3-E3*D3)/(1-D3)</f>
        <v>0.06</v>
      </c>
      <c r="G3" s="18">
        <f>abs(C3-C4)</f>
        <v>0.089</v>
      </c>
      <c r="H3" s="18">
        <f> abs(E3-E4)*(D3+D4)/2 + abs(F3-F4)*(1-(D3+D4)/2)</f>
        <v>0.07592777778</v>
      </c>
      <c r="I3" s="18">
        <f>(G3:G4-H3:H4)</f>
        <v>0.01307222222</v>
      </c>
      <c r="J3" s="28" t="str">
        <f>KL($C3,$C4)+KL($C4,$C3)</f>
        <v>#NAME?</v>
      </c>
      <c r="K3" s="29">
        <f>GEOMEAN(E3/(1-E3), E4/(1-E4))/(GEOMEAN(E3/(1-E3), E4/(1-E4))+1)</f>
        <v>0.01142197106</v>
      </c>
      <c r="L3" s="30" t="str">
        <f>(KL(E3,E4)+KL(E4,E3))*GMOD(D3,D4) + (KL(F3,F4)+KL(F4,F3))*GMOD(1-D3,1-D4)</f>
        <v>#NAME?</v>
      </c>
      <c r="M3" s="31" t="str">
        <f>J3-L3</f>
        <v>#NAME?</v>
      </c>
      <c r="N3" s="18" t="str">
        <f>M3/J3</f>
        <v>#NAME?</v>
      </c>
      <c r="O3" s="24"/>
    </row>
    <row r="4">
      <c r="A4" s="7" t="s">
        <v>16</v>
      </c>
      <c r="B4" s="27" t="s">
        <v>15</v>
      </c>
      <c r="C4" s="22">
        <v>0.001</v>
      </c>
      <c r="D4" s="22">
        <v>0.1</v>
      </c>
      <c r="E4" s="22">
        <v>0.0012</v>
      </c>
      <c r="F4" s="12">
        <f t="shared" si="1"/>
        <v>0.0009777777778</v>
      </c>
      <c r="O4" s="24"/>
    </row>
    <row r="5">
      <c r="A5" s="3" t="s">
        <v>17</v>
      </c>
      <c r="B5" s="10" t="s">
        <v>18</v>
      </c>
      <c r="C5" s="11">
        <v>0.21</v>
      </c>
      <c r="D5" s="11">
        <v>0.1</v>
      </c>
      <c r="E5" s="11">
        <v>0.18</v>
      </c>
      <c r="F5" s="12">
        <f t="shared" si="1"/>
        <v>0.2133333333</v>
      </c>
      <c r="G5" s="32">
        <f>abs(C5-C6)</f>
        <v>0.208</v>
      </c>
      <c r="H5" s="32">
        <f> abs(E5-E6)*(D5+D6)/2 + abs(F5-F6)*(1-(D5+D6)/2)</f>
        <v>0.208</v>
      </c>
      <c r="I5" s="32">
        <f>(G5:G6-H5:H6)</f>
        <v>0</v>
      </c>
      <c r="J5" s="33" t="str">
        <f>KL($C5,$C6)+KL($C6,$C5)</f>
        <v>#NAME?</v>
      </c>
      <c r="K5" s="34">
        <f>GEOMEAN(E5/(1-E5), E6/(1-E6))/(GEOMEAN(E5/(1-E5), E6/(1-E6))+1)</f>
        <v>0.02152623624</v>
      </c>
      <c r="L5" s="33" t="str">
        <f>(KL(E5,E6)+KL(E6,E5))*GMOD(D5,D6) + (KL(F5,F6)+KL(F6,F5))*GMOD(1-D5,1-D6)</f>
        <v>#NAME?</v>
      </c>
      <c r="M5" s="35" t="str">
        <f>J5-L5</f>
        <v>#NAME?</v>
      </c>
      <c r="N5" s="32" t="str">
        <f>M5/J5</f>
        <v>#NAME?</v>
      </c>
      <c r="O5" s="24"/>
    </row>
    <row r="6">
      <c r="A6" s="3" t="s">
        <v>19</v>
      </c>
      <c r="B6" s="10" t="s">
        <v>18</v>
      </c>
      <c r="C6" s="11">
        <v>0.002</v>
      </c>
      <c r="D6" s="11">
        <v>0.1</v>
      </c>
      <c r="E6" s="11">
        <v>0.0022</v>
      </c>
      <c r="F6" s="12">
        <f t="shared" si="1"/>
        <v>0.001977777778</v>
      </c>
      <c r="O6" s="24"/>
    </row>
    <row r="7">
      <c r="A7" s="7" t="s">
        <v>20</v>
      </c>
      <c r="B7" s="27" t="s">
        <v>22</v>
      </c>
      <c r="C7" s="22">
        <v>0.6</v>
      </c>
      <c r="D7" s="22">
        <v>0.99</v>
      </c>
      <c r="E7" s="22">
        <v>0.6</v>
      </c>
      <c r="F7" s="12">
        <f t="shared" si="1"/>
        <v>0.6</v>
      </c>
      <c r="G7" s="18">
        <f>abs(C7-C8)</f>
        <v>0.59</v>
      </c>
      <c r="H7" s="18">
        <f> abs(E7-E8)*(D7+D8)/2 + abs(F7-F8)*(1-(D7+D8)/2)</f>
        <v>0.297979798</v>
      </c>
      <c r="I7" s="18">
        <f>(G7:G8-H7:H8)</f>
        <v>0.292020202</v>
      </c>
      <c r="J7" s="30" t="str">
        <f>KL($C7,$C8)+KL($C8,$C7)</f>
        <v>#NAME?</v>
      </c>
      <c r="K7" s="29">
        <f>GEOMEAN(E7/(1-E7), E8/(1-E8))/(GEOMEAN(E7/(1-E7), E8/(1-E8))+1)</f>
        <v>0.6</v>
      </c>
      <c r="L7" s="30" t="str">
        <f>(KL(E7,E8)+KL(E8,E7))*GMOD(D7,D8) + (KL(F7,F8)+KL(F8,F7))*GMOD(1-D7,1-D8)</f>
        <v>#NAME?</v>
      </c>
      <c r="M7" s="31" t="str">
        <f>J7-L7</f>
        <v>#NAME?</v>
      </c>
      <c r="N7" s="18" t="str">
        <f>M7/J7</f>
        <v>#NAME?</v>
      </c>
      <c r="O7" s="24"/>
    </row>
    <row r="8">
      <c r="A8" s="7" t="s">
        <v>23</v>
      </c>
      <c r="B8" s="27" t="s">
        <v>22</v>
      </c>
      <c r="C8" s="22">
        <v>0.01</v>
      </c>
      <c r="D8" s="22">
        <v>0.01</v>
      </c>
      <c r="E8" s="22">
        <v>0.6</v>
      </c>
      <c r="F8" s="12">
        <f t="shared" si="1"/>
        <v>0.00404040404</v>
      </c>
      <c r="O8" s="24"/>
    </row>
    <row r="9">
      <c r="A9" s="3" t="s">
        <v>24</v>
      </c>
      <c r="B9" s="10" t="s">
        <v>25</v>
      </c>
      <c r="C9" s="11">
        <v>0.3</v>
      </c>
      <c r="D9" s="11">
        <v>0.55</v>
      </c>
      <c r="E9" s="11">
        <v>0.35</v>
      </c>
      <c r="F9" s="12">
        <f t="shared" si="1"/>
        <v>0.2388888889</v>
      </c>
      <c r="G9" s="32">
        <f>abs(C9-C10)</f>
        <v>0.289</v>
      </c>
      <c r="H9" s="32">
        <f> abs(E9-E10)*(D9+D10)/2 + abs(F9-F10)*(1-(D9+D10)/2)</f>
        <v>0.2584545455</v>
      </c>
      <c r="I9" s="32">
        <f>(G9:G10-H9:H10)</f>
        <v>0.03054545455</v>
      </c>
      <c r="J9" s="33" t="str">
        <f>KL($C9,$C10)+KL($C10,$C9)</f>
        <v>#NAME?</v>
      </c>
      <c r="K9" s="34">
        <f>GEOMEAN(E9/(1-E9), E10/(1-E10))/(GEOMEAN(E9/(1-E9), E10/(1-E10))+1)</f>
        <v>0.07767387205</v>
      </c>
      <c r="L9" s="33" t="str">
        <f>(KL(E9,E10)+KL(E10,E9))*GMOD(D9,D10) + (KL(F9,F10)+KL(F10,F9))*GMOD(1-D9,1-D10)</f>
        <v>#NAME?</v>
      </c>
      <c r="M9" s="35" t="str">
        <f>J9-L9</f>
        <v>#NAME?</v>
      </c>
      <c r="N9" s="32" t="str">
        <f>M9/J9</f>
        <v>#NAME?</v>
      </c>
      <c r="O9" s="24"/>
    </row>
    <row r="10">
      <c r="A10" s="3" t="s">
        <v>26</v>
      </c>
      <c r="B10" s="10" t="s">
        <v>25</v>
      </c>
      <c r="C10" s="11">
        <v>0.011</v>
      </c>
      <c r="D10" s="11">
        <v>0.01</v>
      </c>
      <c r="E10" s="11">
        <v>0.013</v>
      </c>
      <c r="F10" s="12">
        <f t="shared" si="1"/>
        <v>0.01097979798</v>
      </c>
      <c r="O10" s="24"/>
    </row>
    <row r="11">
      <c r="A11" s="7" t="s">
        <v>43</v>
      </c>
      <c r="B11" s="27" t="s">
        <v>44</v>
      </c>
      <c r="C11" s="36">
        <v>0.2</v>
      </c>
      <c r="D11" s="36">
        <v>0.01</v>
      </c>
      <c r="E11" s="36">
        <v>0.25</v>
      </c>
      <c r="F11" s="12">
        <f t="shared" si="1"/>
        <v>0.1994949495</v>
      </c>
      <c r="G11" s="32">
        <f>abs(C11-C12)</f>
        <v>0.15</v>
      </c>
      <c r="H11" s="32">
        <f> abs(E11-E12)*(D11+D12)/2 + abs(F11-F12)*(1-(D11+D12)/2)</f>
        <v>0.2727474747</v>
      </c>
      <c r="I11" s="32">
        <f>(G11:G12-H11:H12)</f>
        <v>-0.1227474747</v>
      </c>
      <c r="J11" s="33" t="str">
        <f>KL($C11,$C12)+KL($C12,$C11)</f>
        <v>#NAME?</v>
      </c>
      <c r="K11" s="34">
        <f>GEOMEAN(E11/(1-E11), E12/(1-E12))/(GEOMEAN(E11/(1-E11), E12/(1-E12))+1)</f>
        <v>0.1191124959</v>
      </c>
      <c r="L11" s="33" t="str">
        <f>(KL(E11,E12)+KL(E12,E11))*GMOD(D11,D12) + (KL(F11,F12)+KL(F12,F11))*GMOD(1-D11,1-D12)</f>
        <v>#NAME?</v>
      </c>
      <c r="M11" s="35" t="str">
        <f>J11-L11</f>
        <v>#NAME?</v>
      </c>
      <c r="N11" s="32" t="str">
        <f>M11/J11</f>
        <v>#NAME?</v>
      </c>
      <c r="O11" s="24"/>
    </row>
    <row r="12">
      <c r="A12" s="7" t="s">
        <v>45</v>
      </c>
      <c r="B12" s="27" t="s">
        <v>44</v>
      </c>
      <c r="C12" s="36">
        <v>0.05</v>
      </c>
      <c r="D12" s="36">
        <v>0.99</v>
      </c>
      <c r="E12" s="36">
        <v>0.052</v>
      </c>
      <c r="F12" s="12">
        <f t="shared" si="1"/>
        <v>-0.148</v>
      </c>
      <c r="O12" s="24"/>
    </row>
    <row r="13">
      <c r="A13" s="3" t="s">
        <v>46</v>
      </c>
      <c r="B13" s="10" t="s">
        <v>47</v>
      </c>
      <c r="C13" s="15">
        <v>0.2</v>
      </c>
      <c r="D13" s="15">
        <v>0.2</v>
      </c>
      <c r="E13" s="15">
        <v>0.2</v>
      </c>
      <c r="F13" s="12">
        <f t="shared" si="1"/>
        <v>0.2</v>
      </c>
      <c r="G13" s="32">
        <f>abs(C13-C14)</f>
        <v>0.1</v>
      </c>
      <c r="H13" s="32">
        <f> abs(E13-E14)*(D13+D14)/2 + abs(F13-F14)*(1-(D13+D14)/2)</f>
        <v>0.1</v>
      </c>
      <c r="I13" s="32">
        <f>(G13:G14-H13:H14)</f>
        <v>0</v>
      </c>
      <c r="J13" s="33" t="str">
        <f>KL($C13,$C14)+KL($C14,$C13)</f>
        <v>#NAME?</v>
      </c>
      <c r="K13" s="34">
        <f>GEOMEAN(E13/(1-E13), E14/(1-E14))/(GEOMEAN(E13/(1-E13), E14/(1-E14))+1)</f>
        <v>0.1428571429</v>
      </c>
      <c r="L13" s="33" t="str">
        <f>(KL(E13,E14)+KL(E14,E13))*GMOD(D13,D14) + (KL(F13,F14)+KL(F14,F13))*GMOD(1-D13,1-D14)</f>
        <v>#NAME?</v>
      </c>
      <c r="M13" s="35" t="str">
        <f>J13-L13</f>
        <v>#NAME?</v>
      </c>
      <c r="N13" s="32" t="str">
        <f>M13/J13</f>
        <v>#NAME?</v>
      </c>
      <c r="O13" s="24"/>
    </row>
    <row r="14">
      <c r="A14" s="3" t="s">
        <v>48</v>
      </c>
      <c r="B14" s="10" t="s">
        <v>47</v>
      </c>
      <c r="C14" s="15">
        <v>0.1</v>
      </c>
      <c r="D14" s="15">
        <v>0.1</v>
      </c>
      <c r="E14" s="15">
        <v>0.1</v>
      </c>
      <c r="F14" s="12">
        <f t="shared" si="1"/>
        <v>0.1</v>
      </c>
      <c r="O14" s="24"/>
    </row>
    <row r="15">
      <c r="A15" s="7" t="s">
        <v>49</v>
      </c>
      <c r="B15" s="27" t="s">
        <v>50</v>
      </c>
      <c r="C15" s="36">
        <v>1.0E-9</v>
      </c>
      <c r="D15" s="37">
        <v>0.01</v>
      </c>
      <c r="E15" s="37">
        <v>1.0E-9</v>
      </c>
      <c r="F15" s="12">
        <f t="shared" si="1"/>
        <v>0.000000001</v>
      </c>
      <c r="G15" s="32">
        <f>abs(C15-C16)</f>
        <v>0.299999999</v>
      </c>
      <c r="H15" s="32">
        <f> abs(E15-E16)*(D15+D16)/2 + abs(F15-F16)*(1-(D15+D16)/2)</f>
        <v>0.317812499</v>
      </c>
      <c r="I15" s="32">
        <f>(G15:G16-H15:H16)</f>
        <v>-0.0178125</v>
      </c>
      <c r="J15" s="33" t="str">
        <f>KL($C15,$C16)+KL($C16,$C15)</f>
        <v>#NAME?</v>
      </c>
      <c r="K15" s="34">
        <f>GEOMEAN(E15/(1-E15), E16/(1-E16))/(GEOMEAN(E15/(1-E15), E16/(1-E16))+1)</f>
        <v>0.00001328404682</v>
      </c>
      <c r="L15" s="33" t="str">
        <f>(KL(E15,E16)+KL(E16,E15))*GMOD(D15,D16) + (KL(F15,F16)+KL(F16,F15))*GMOD(1-D15,1-D16)</f>
        <v>#NAME?</v>
      </c>
      <c r="M15" s="35" t="str">
        <f>J15-L15</f>
        <v>#NAME?</v>
      </c>
      <c r="N15" s="32" t="str">
        <f>M15/J15</f>
        <v>#NAME?</v>
      </c>
      <c r="O15" s="24"/>
    </row>
    <row r="16">
      <c r="A16" s="7" t="s">
        <v>51</v>
      </c>
      <c r="B16" s="27" t="s">
        <v>50</v>
      </c>
      <c r="C16" s="36">
        <v>0.3</v>
      </c>
      <c r="D16" s="37">
        <v>0.2</v>
      </c>
      <c r="E16" s="37">
        <v>0.15</v>
      </c>
      <c r="F16" s="12">
        <f t="shared" si="1"/>
        <v>0.3375</v>
      </c>
      <c r="O16" s="24"/>
    </row>
    <row r="17">
      <c r="A17" s="3" t="s">
        <v>19</v>
      </c>
      <c r="B17" s="10" t="s">
        <v>25</v>
      </c>
      <c r="C17" s="15">
        <v>0.002</v>
      </c>
      <c r="D17" s="17">
        <v>0.15</v>
      </c>
      <c r="E17" s="17">
        <v>0.0022</v>
      </c>
      <c r="F17" s="12">
        <f t="shared" si="1"/>
        <v>0.001964705882</v>
      </c>
      <c r="G17" s="32">
        <f>abs(C17-C18)</f>
        <v>0.227</v>
      </c>
      <c r="H17" s="32">
        <f> abs(E17-E18)*(D17+D18)/2 + abs(F17-F18)*(1-(D17+D18)/2)</f>
        <v>0.2178273036</v>
      </c>
      <c r="I17" s="32">
        <f>(G17:G18-H17:H18)</f>
        <v>0.009172696436</v>
      </c>
      <c r="J17" s="33" t="str">
        <f>KL($C17,$C18)+KL($C18,$C17)</f>
        <v>#NAME?</v>
      </c>
      <c r="K17" s="34">
        <f>GEOMEAN(E17/(1-E17), E18/(1-E18))/(GEOMEAN(E17/(1-E17), E18/(1-E18))+1)</f>
        <v>0.03016780452</v>
      </c>
      <c r="L17" s="33" t="str">
        <f>(KL(E17,E18)+KL(E18,E17))*GMOD(D17,D18) + (KL(F17,F18)+KL(F18,F17))*GMOD(1-D17,1-D18)</f>
        <v>#NAME?</v>
      </c>
      <c r="M17" s="35" t="str">
        <f>J17-L17</f>
        <v>#NAME?</v>
      </c>
      <c r="N17" s="32" t="str">
        <f>M17/J17</f>
        <v>#NAME?</v>
      </c>
      <c r="O17" s="24"/>
    </row>
    <row r="18">
      <c r="A18" s="3" t="s">
        <v>52</v>
      </c>
      <c r="B18" s="10" t="s">
        <v>25</v>
      </c>
      <c r="C18" s="15">
        <v>0.229</v>
      </c>
      <c r="D18" s="17">
        <v>0.315</v>
      </c>
      <c r="E18" s="17">
        <v>0.305</v>
      </c>
      <c r="F18" s="12">
        <f t="shared" si="1"/>
        <v>0.1940510949</v>
      </c>
      <c r="O18" s="24"/>
    </row>
    <row r="19">
      <c r="A19" s="3" t="s">
        <v>14</v>
      </c>
      <c r="B19" s="23"/>
      <c r="C19" s="15">
        <v>0.09</v>
      </c>
      <c r="D19" s="15">
        <v>0.12</v>
      </c>
      <c r="E19" s="15">
        <v>0.25</v>
      </c>
      <c r="F19" s="12">
        <f t="shared" si="1"/>
        <v>0.06818181818</v>
      </c>
      <c r="G19" s="32">
        <f>abs(C19-C20)</f>
        <v>0.079</v>
      </c>
      <c r="H19" s="32">
        <f> abs(E19-E20)*(D19+D20)/2 + abs(F19-F20)*(1-(D19+D20)/2)</f>
        <v>0.06888888889</v>
      </c>
      <c r="I19" s="32">
        <f>(G19:G20-H19:H20)</f>
        <v>0.01011111111</v>
      </c>
      <c r="J19" s="33" t="str">
        <f>KL($C19,$C20)+KL($C20,$C19)</f>
        <v>#NAME?</v>
      </c>
      <c r="K19" s="34">
        <f>GEOMEAN(E19/(1-E19), E20/(1-E20))/(GEOMEAN(E19/(1-E19), E20/(1-E20))+1)</f>
        <v>0.06214258149</v>
      </c>
      <c r="L19" s="33" t="str">
        <f>(KL(E19,E20)+KL(E20,E19))*GMOD(D19,D20) + (KL(F19,F20)+KL(F20,F19))*GMOD(1-D19,1-D20)</f>
        <v>#NAME?</v>
      </c>
      <c r="M19" s="35" t="str">
        <f>J19-L19</f>
        <v>#NAME?</v>
      </c>
      <c r="N19" s="32" t="str">
        <f>M19/J19</f>
        <v>#NAME?</v>
      </c>
      <c r="O19" s="24"/>
    </row>
    <row r="20">
      <c r="A20" s="3" t="s">
        <v>26</v>
      </c>
      <c r="B20" s="23"/>
      <c r="C20" s="15">
        <v>0.011</v>
      </c>
      <c r="D20" s="15">
        <v>0.01</v>
      </c>
      <c r="E20" s="15">
        <v>0.013</v>
      </c>
      <c r="F20" s="12">
        <f t="shared" si="1"/>
        <v>0.01097979798</v>
      </c>
      <c r="O20" s="24"/>
    </row>
    <row r="21">
      <c r="A21" s="3" t="s">
        <v>46</v>
      </c>
      <c r="B21" s="23"/>
      <c r="C21" s="15"/>
      <c r="D21" s="17"/>
      <c r="E21" s="17"/>
      <c r="F21" s="12">
        <f t="shared" si="1"/>
        <v>0</v>
      </c>
      <c r="G21" s="32">
        <f>abs(C21-C22)</f>
        <v>0</v>
      </c>
      <c r="H21" s="32">
        <f> abs(E21-E22)*(D21+D22)/2 + abs(F21-F22)*(1-(D21+D22)/2)</f>
        <v>0</v>
      </c>
      <c r="I21" s="32">
        <f>(G21:G22-H21:H22)</f>
        <v>0</v>
      </c>
      <c r="J21" s="33" t="str">
        <f>KL($C21,$C22)+KL($C22,$C21)</f>
        <v>#NAME?</v>
      </c>
      <c r="K21" s="38" t="str">
        <f>GEOMEAN(E21/(1-E21), E22/(1-E22))/(GEOMEAN(E21/(1-E21), E22/(1-E22))+1)</f>
        <v>#NUM!</v>
      </c>
      <c r="L21" s="33" t="str">
        <f>(KL(E21,E22)+KL(E22,E21))*GMOD(D21,D22) + (KL(F21,F22)+KL(F22,F21))*GMOD(1-D21,1-D22)</f>
        <v>#NAME?</v>
      </c>
      <c r="M21" s="35" t="str">
        <f>J21-L21</f>
        <v>#NAME?</v>
      </c>
      <c r="N21" s="32" t="str">
        <f>M21/J21</f>
        <v>#NAME?</v>
      </c>
      <c r="O21" s="24"/>
    </row>
    <row r="22">
      <c r="A22" s="3" t="s">
        <v>48</v>
      </c>
      <c r="B22" s="23"/>
      <c r="C22" s="15"/>
      <c r="D22" s="17"/>
      <c r="E22" s="17"/>
      <c r="F22" s="12">
        <f t="shared" si="1"/>
        <v>0</v>
      </c>
      <c r="O22" s="24"/>
    </row>
    <row r="23">
      <c r="M23" s="39"/>
      <c r="O23" s="24"/>
    </row>
    <row r="24">
      <c r="M24" s="39"/>
      <c r="O24" s="24"/>
    </row>
    <row r="25">
      <c r="M25" s="39"/>
      <c r="O25" s="24"/>
    </row>
    <row r="26">
      <c r="D26" s="40"/>
      <c r="E26" s="41" t="s">
        <v>53</v>
      </c>
      <c r="F26" s="41" t="s">
        <v>54</v>
      </c>
      <c r="G26" s="41" t="s">
        <v>55</v>
      </c>
      <c r="H26" s="41" t="s">
        <v>56</v>
      </c>
      <c r="I26" s="42" t="s">
        <v>57</v>
      </c>
      <c r="O26" s="24"/>
    </row>
    <row r="27">
      <c r="D27" s="43" t="s">
        <v>58</v>
      </c>
      <c r="E27" s="15">
        <v>0.01</v>
      </c>
      <c r="F27" s="15">
        <v>0.11</v>
      </c>
      <c r="G27" s="44" t="str">
        <f t="shared" ref="G27:G30" si="2">KL(E27,F27) + KL(F27, E27)</f>
        <v>#NAME?</v>
      </c>
      <c r="H27" s="45" t="str">
        <f>G27-G28</f>
        <v>#NAME?</v>
      </c>
      <c r="I27" s="46" t="str">
        <f>H27/G27</f>
        <v>#NAME?</v>
      </c>
      <c r="O27" s="24"/>
    </row>
    <row r="28">
      <c r="D28" s="43" t="s">
        <v>59</v>
      </c>
      <c r="E28" s="15">
        <v>0.02</v>
      </c>
      <c r="F28" s="15">
        <v>0.02</v>
      </c>
      <c r="G28" s="44" t="str">
        <f t="shared" si="2"/>
        <v>#NAME?</v>
      </c>
      <c r="H28" s="47"/>
      <c r="I28" s="46"/>
      <c r="O28" s="24"/>
    </row>
    <row r="29">
      <c r="D29" s="43" t="s">
        <v>58</v>
      </c>
      <c r="E29" s="15">
        <v>0.01</v>
      </c>
      <c r="F29" s="15">
        <v>0.11</v>
      </c>
      <c r="G29" s="44" t="str">
        <f t="shared" si="2"/>
        <v>#NAME?</v>
      </c>
      <c r="H29" s="45" t="str">
        <f>G29-G30</f>
        <v>#NAME?</v>
      </c>
      <c r="I29" s="46" t="str">
        <f>H29/G29</f>
        <v>#NAME?</v>
      </c>
      <c r="O29" s="24"/>
    </row>
    <row r="30">
      <c r="D30" s="48" t="s">
        <v>59</v>
      </c>
      <c r="E30" s="49">
        <v>0.0266667</v>
      </c>
      <c r="F30" s="49">
        <v>0.11</v>
      </c>
      <c r="G30" s="50" t="str">
        <f t="shared" si="2"/>
        <v>#NAME?</v>
      </c>
      <c r="H30" s="51"/>
      <c r="I30" s="52"/>
      <c r="O30" s="24"/>
    </row>
    <row r="31">
      <c r="O31" s="24"/>
    </row>
    <row r="32">
      <c r="O32" s="24"/>
    </row>
    <row r="33">
      <c r="F33" s="53"/>
      <c r="O33" s="24"/>
    </row>
    <row r="34">
      <c r="O34" s="24"/>
    </row>
    <row r="35">
      <c r="O35" s="24"/>
    </row>
    <row r="36">
      <c r="O36" s="24"/>
    </row>
    <row r="37">
      <c r="O37" s="24"/>
    </row>
    <row r="38">
      <c r="O38" s="24"/>
    </row>
    <row r="39">
      <c r="O39" s="24"/>
    </row>
    <row r="40">
      <c r="O40" s="24"/>
    </row>
    <row r="41">
      <c r="O41" s="24"/>
    </row>
    <row r="42">
      <c r="O42" s="24"/>
    </row>
    <row r="43">
      <c r="O43" s="24"/>
    </row>
    <row r="44">
      <c r="O44" s="24"/>
    </row>
    <row r="45">
      <c r="O45" s="24"/>
    </row>
    <row r="46">
      <c r="O46" s="24"/>
    </row>
    <row r="47">
      <c r="O47" s="24"/>
    </row>
    <row r="48">
      <c r="O48" s="24"/>
    </row>
    <row r="49">
      <c r="O49" s="24"/>
    </row>
    <row r="50">
      <c r="O50" s="24"/>
    </row>
    <row r="51">
      <c r="O51" s="24"/>
    </row>
    <row r="52">
      <c r="O52" s="24"/>
    </row>
    <row r="53">
      <c r="O53" s="24"/>
    </row>
    <row r="54">
      <c r="O54" s="24"/>
    </row>
    <row r="55">
      <c r="O55" s="24"/>
    </row>
  </sheetData>
  <mergeCells count="82">
    <mergeCell ref="L3:L4"/>
    <mergeCell ref="M3:M4"/>
    <mergeCell ref="G3:G4"/>
    <mergeCell ref="G5:G6"/>
    <mergeCell ref="H5:H6"/>
    <mergeCell ref="I5:I6"/>
    <mergeCell ref="J5:J6"/>
    <mergeCell ref="K5:K6"/>
    <mergeCell ref="L5:L6"/>
    <mergeCell ref="M5:M6"/>
    <mergeCell ref="I7:I8"/>
    <mergeCell ref="J7:J8"/>
    <mergeCell ref="K7:K8"/>
    <mergeCell ref="L7:L8"/>
    <mergeCell ref="M7:M8"/>
    <mergeCell ref="N7:N8"/>
    <mergeCell ref="G9:G10"/>
    <mergeCell ref="H9:H10"/>
    <mergeCell ref="I9:I10"/>
    <mergeCell ref="J9:J10"/>
    <mergeCell ref="K9:K10"/>
    <mergeCell ref="L9:L10"/>
    <mergeCell ref="M9:M10"/>
    <mergeCell ref="N9:N10"/>
    <mergeCell ref="G11:G12"/>
    <mergeCell ref="H11:H12"/>
    <mergeCell ref="I11:I12"/>
    <mergeCell ref="J11:J12"/>
    <mergeCell ref="K11:K12"/>
    <mergeCell ref="L11:L12"/>
    <mergeCell ref="M11:M12"/>
    <mergeCell ref="N11:N12"/>
    <mergeCell ref="G13:G14"/>
    <mergeCell ref="H13:H14"/>
    <mergeCell ref="I13:I14"/>
    <mergeCell ref="J13:J14"/>
    <mergeCell ref="K13:K14"/>
    <mergeCell ref="L13:L14"/>
    <mergeCell ref="M13:M14"/>
    <mergeCell ref="N13:N14"/>
    <mergeCell ref="G15:G16"/>
    <mergeCell ref="H15:H16"/>
    <mergeCell ref="I15:I16"/>
    <mergeCell ref="J15:J16"/>
    <mergeCell ref="K15:K16"/>
    <mergeCell ref="L15:L16"/>
    <mergeCell ref="M15:M16"/>
    <mergeCell ref="N15:N16"/>
    <mergeCell ref="G17:G18"/>
    <mergeCell ref="H17:H18"/>
    <mergeCell ref="I17:I18"/>
    <mergeCell ref="J17:J18"/>
    <mergeCell ref="K17:K18"/>
    <mergeCell ref="L17:L18"/>
    <mergeCell ref="M17:M18"/>
    <mergeCell ref="N17:N18"/>
    <mergeCell ref="H3:H4"/>
    <mergeCell ref="G7:G8"/>
    <mergeCell ref="H7:H8"/>
    <mergeCell ref="M21:M22"/>
    <mergeCell ref="N21:N22"/>
    <mergeCell ref="A1:N1"/>
    <mergeCell ref="P1:AB55"/>
    <mergeCell ref="I3:I4"/>
    <mergeCell ref="J3:J4"/>
    <mergeCell ref="K3:K4"/>
    <mergeCell ref="N3:N4"/>
    <mergeCell ref="N5:N6"/>
    <mergeCell ref="G19:G20"/>
    <mergeCell ref="H19:H20"/>
    <mergeCell ref="I19:I20"/>
    <mergeCell ref="J19:J20"/>
    <mergeCell ref="K19:K20"/>
    <mergeCell ref="L19:L20"/>
    <mergeCell ref="M19:M20"/>
    <mergeCell ref="N19:N20"/>
    <mergeCell ref="G21:G22"/>
    <mergeCell ref="H21:H22"/>
    <mergeCell ref="I21:I22"/>
    <mergeCell ref="J21:J22"/>
    <mergeCell ref="K21:K22"/>
    <mergeCell ref="L21:L22"/>
  </mergeCells>
  <hyperlinks>
    <hyperlink r:id="rId1" ref="P1"/>
  </hyperlinks>
  <drawing r:id="rId2"/>
</worksheet>
</file>